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ww\2026\"/>
    </mc:Choice>
  </mc:AlternateContent>
  <xr:revisionPtr revIDLastSave="0" documentId="13_ncr:1_{6E830CA8-547D-4BCC-B8E3-368401C16020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КЛБ" sheetId="11" r:id="rId1"/>
    <sheet name="Данные" sheetId="1" r:id="rId2"/>
    <sheet name="Свод" sheetId="10" r:id="rId3"/>
  </sheets>
  <definedNames>
    <definedName name="_xlnm._FilterDatabase" localSheetId="1" hidden="1">Данные!$A$2:$K$2</definedName>
    <definedName name="_xlnm._FilterDatabase" localSheetId="0" hidden="1">КЛБ!$A$2:$K$2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0" l="1"/>
  <c r="O14" i="10"/>
  <c r="M14" i="10"/>
  <c r="G14" i="10"/>
  <c r="L15" i="10"/>
  <c r="L14" i="10"/>
  <c r="K15" i="10"/>
  <c r="K14" i="10"/>
  <c r="J15" i="10"/>
  <c r="J14" i="10"/>
  <c r="I15" i="10"/>
  <c r="I14" i="10"/>
  <c r="H15" i="10"/>
  <c r="H14" i="10"/>
  <c r="F15" i="10"/>
  <c r="F14" i="10"/>
  <c r="E15" i="10"/>
  <c r="E14" i="10"/>
  <c r="D15" i="10"/>
  <c r="D14" i="10"/>
  <c r="B15" i="10"/>
  <c r="M15" i="10"/>
  <c r="G15" i="10"/>
  <c r="O8" i="10"/>
  <c r="O7" i="10"/>
  <c r="O6" i="10"/>
  <c r="O5" i="10"/>
  <c r="O4" i="10"/>
  <c r="D8" i="10"/>
  <c r="E8" i="10"/>
  <c r="F8" i="10"/>
  <c r="G8" i="10"/>
  <c r="H8" i="10"/>
  <c r="I8" i="10"/>
  <c r="J8" i="10"/>
  <c r="K8" i="10"/>
  <c r="L8" i="10"/>
  <c r="M8" i="10"/>
  <c r="D7" i="10"/>
  <c r="E7" i="10"/>
  <c r="F7" i="10"/>
  <c r="G7" i="10"/>
  <c r="H7" i="10"/>
  <c r="I7" i="10"/>
  <c r="J7" i="10"/>
  <c r="K7" i="10"/>
  <c r="L7" i="10"/>
  <c r="M7" i="10"/>
  <c r="D6" i="10"/>
  <c r="E6" i="10"/>
  <c r="F6" i="10"/>
  <c r="G6" i="10"/>
  <c r="H6" i="10"/>
  <c r="I6" i="10"/>
  <c r="J6" i="10"/>
  <c r="K6" i="10"/>
  <c r="L6" i="10"/>
  <c r="M6" i="10"/>
  <c r="D5" i="10"/>
  <c r="E5" i="10"/>
  <c r="F5" i="10"/>
  <c r="G5" i="10"/>
  <c r="H5" i="10"/>
  <c r="I5" i="10"/>
  <c r="J5" i="10"/>
  <c r="K5" i="10"/>
  <c r="L5" i="10"/>
  <c r="M5" i="10"/>
  <c r="M4" i="10"/>
  <c r="G4" i="10"/>
  <c r="L4" i="10"/>
  <c r="K4" i="10"/>
  <c r="J4" i="10"/>
  <c r="I4" i="10"/>
  <c r="H4" i="10"/>
  <c r="D4" i="10"/>
  <c r="B5" i="10"/>
  <c r="B6" i="10" s="1"/>
  <c r="B7" i="10" s="1"/>
  <c r="B8" i="10" s="1"/>
  <c r="F4" i="10" l="1"/>
  <c r="E4" i="10"/>
</calcChain>
</file>

<file path=xl/sharedStrings.xml><?xml version="1.0" encoding="utf-8"?>
<sst xmlns="http://schemas.openxmlformats.org/spreadsheetml/2006/main" count="169" uniqueCount="68">
  <si>
    <t>Фамилия Имя</t>
  </si>
  <si>
    <t>1 место</t>
  </si>
  <si>
    <t>2 место</t>
  </si>
  <si>
    <t>3 место</t>
  </si>
  <si>
    <t>Важенин Дмитрий</t>
  </si>
  <si>
    <t>Кропачев Евгений</t>
  </si>
  <si>
    <t>Турнир</t>
  </si>
  <si>
    <t>сортировка</t>
  </si>
  <si>
    <t>N п/п</t>
  </si>
  <si>
    <t>Призовых мест</t>
  </si>
  <si>
    <t>ещё</t>
  </si>
  <si>
    <t>Виноградов Юрий</t>
  </si>
  <si>
    <t>Кудряшов Сергей</t>
  </si>
  <si>
    <t>Четвертных Денис</t>
  </si>
  <si>
    <t>Четверикова Ирина</t>
  </si>
  <si>
    <t>Финал</t>
  </si>
  <si>
    <t>Кубок Стрельца 2024</t>
  </si>
  <si>
    <t>Призовые</t>
  </si>
  <si>
    <t>Примечание</t>
  </si>
  <si>
    <t>14 место, в финал через 220+</t>
  </si>
  <si>
    <t>11 место, в финал через турбогейм</t>
  </si>
  <si>
    <t>Кубок РТ 2020 этап1</t>
  </si>
  <si>
    <t>Кубок РТ 2020 этап2</t>
  </si>
  <si>
    <t>14 место</t>
  </si>
  <si>
    <t>22 место</t>
  </si>
  <si>
    <t>8 место</t>
  </si>
  <si>
    <t>Кубок РТ 2025 этап1</t>
  </si>
  <si>
    <t>8е место</t>
  </si>
  <si>
    <t>9е место</t>
  </si>
  <si>
    <t>Кубок РТ 2025 этап2</t>
  </si>
  <si>
    <t>Кубок РТ 2025 этап3</t>
  </si>
  <si>
    <t>17 место</t>
  </si>
  <si>
    <t>1е спорт, 3е коммерция</t>
  </si>
  <si>
    <t>10е место, финал коммерция через десперадо</t>
  </si>
  <si>
    <t>11 место, финал коммерция через десперадо</t>
  </si>
  <si>
    <t>19е место</t>
  </si>
  <si>
    <t>24е место</t>
  </si>
  <si>
    <t>Спорт</t>
  </si>
  <si>
    <t>Коммерция</t>
  </si>
  <si>
    <t>финалы</t>
  </si>
  <si>
    <t>$$$ (призовые)</t>
  </si>
  <si>
    <t>Кубок РТ 2025 этап4</t>
  </si>
  <si>
    <t>3 + 4</t>
  </si>
  <si>
    <t>Кубок Удмуртии 2025</t>
  </si>
  <si>
    <t>16</t>
  </si>
  <si>
    <t>19</t>
  </si>
  <si>
    <t>36</t>
  </si>
  <si>
    <t>Кубок РТ 2025 этап5</t>
  </si>
  <si>
    <t>8</t>
  </si>
  <si>
    <t>11</t>
  </si>
  <si>
    <t>Кубок РТ 2025 этап6</t>
  </si>
  <si>
    <t>8(1кв) + 2</t>
  </si>
  <si>
    <t>20</t>
  </si>
  <si>
    <t>18</t>
  </si>
  <si>
    <t>Кубок Стрельца 2025</t>
  </si>
  <si>
    <t>27</t>
  </si>
  <si>
    <t>18, в финал через десперадо</t>
  </si>
  <si>
    <t>Кубок РТ 2025 ГФ</t>
  </si>
  <si>
    <t>2 + 12</t>
  </si>
  <si>
    <t>8 + ??</t>
  </si>
  <si>
    <t>??</t>
  </si>
  <si>
    <t>КЛБ 2026 про-тур1</t>
  </si>
  <si>
    <t>18 место</t>
  </si>
  <si>
    <t>КЛБ</t>
  </si>
  <si>
    <t>квалификация 1е место в оба зачета</t>
  </si>
  <si>
    <t>7е место по квалификации в спорт мужчины</t>
  </si>
  <si>
    <t>5е место по квалификации в коммерцию</t>
  </si>
  <si>
    <t>Кубок РТ 2026 этап2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</si>
</sst>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left" vertical="center" indent="1"/>
    </xf>
    <xf numFmtId="14" fontId="4" fillId="0" borderId="0" xfId="0" applyNumberFormat="1" applyFon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7FB0-BB3E-4FCD-B586-095930340260}">
  <dimension ref="A1:L31"/>
  <sheetViews>
    <sheetView workbookViewId="0">
      <pane ySplit="2" topLeftCell="A3" activePane="bottomLeft" state="frozen"/>
      <selection activeCell="N37" sqref="N37"/>
      <selection pane="bottomLeft" activeCell="I4" sqref="I4"/>
    </sheetView>
  </sheetViews>
  <sheetFormatPr defaultRowHeight="12.75" x14ac:dyDescent="0.2"/>
  <cols>
    <col min="1" max="1" width="20.7109375" style="25" customWidth="1"/>
    <col min="2" max="7" width="8" style="1" bestFit="1" customWidth="1"/>
    <col min="8" max="8" width="8" style="1" customWidth="1"/>
    <col min="9" max="9" width="11.140625" style="1" customWidth="1"/>
    <col min="10" max="10" width="15.7109375" style="2" customWidth="1"/>
    <col min="11" max="11" width="21.7109375" style="20" bestFit="1" customWidth="1"/>
    <col min="12" max="12" width="48.7109375" style="23" customWidth="1"/>
  </cols>
  <sheetData>
    <row r="1" spans="1:12" x14ac:dyDescent="0.2">
      <c r="B1" s="1" t="s">
        <v>37</v>
      </c>
      <c r="E1" s="1" t="s">
        <v>38</v>
      </c>
    </row>
    <row r="2" spans="1:12" s="5" customForma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1</v>
      </c>
      <c r="F2" s="4" t="s">
        <v>2</v>
      </c>
      <c r="G2" s="4" t="s">
        <v>3</v>
      </c>
      <c r="H2" s="4" t="s">
        <v>15</v>
      </c>
      <c r="I2" s="4" t="s">
        <v>17</v>
      </c>
      <c r="J2" s="3" t="s">
        <v>6</v>
      </c>
      <c r="K2" s="19" t="s">
        <v>6</v>
      </c>
      <c r="L2" s="19" t="s">
        <v>18</v>
      </c>
    </row>
    <row r="3" spans="1:12" s="5" customFormat="1" x14ac:dyDescent="0.2">
      <c r="A3" s="24" t="s">
        <v>5</v>
      </c>
      <c r="B3" s="4"/>
      <c r="C3" s="4"/>
      <c r="D3" s="4"/>
      <c r="E3" s="4"/>
      <c r="F3" s="4"/>
      <c r="G3" s="4"/>
      <c r="H3" s="4">
        <v>1</v>
      </c>
      <c r="I3" s="4">
        <v>1</v>
      </c>
      <c r="J3" s="26">
        <v>46095</v>
      </c>
      <c r="K3" s="27" t="s">
        <v>61</v>
      </c>
      <c r="L3" s="23" t="s">
        <v>62</v>
      </c>
    </row>
    <row r="4" spans="1:12" s="5" customFormat="1" x14ac:dyDescent="0.2">
      <c r="A4" s="25"/>
      <c r="B4" s="4"/>
      <c r="C4" s="4"/>
      <c r="D4" s="4"/>
      <c r="E4" s="4"/>
      <c r="F4" s="4"/>
      <c r="G4" s="4"/>
      <c r="H4" s="4"/>
      <c r="I4" s="4"/>
      <c r="J4" s="26"/>
      <c r="K4" s="27"/>
      <c r="L4" s="23"/>
    </row>
    <row r="5" spans="1:12" s="5" customFormat="1" x14ac:dyDescent="0.2">
      <c r="A5" s="24"/>
      <c r="B5" s="4"/>
      <c r="C5" s="4"/>
      <c r="D5" s="4"/>
      <c r="E5" s="4"/>
      <c r="F5" s="4"/>
      <c r="G5" s="4"/>
      <c r="H5" s="4"/>
      <c r="I5" s="4"/>
      <c r="J5" s="26"/>
      <c r="K5" s="27"/>
      <c r="L5" s="23"/>
    </row>
    <row r="8" spans="1:12" x14ac:dyDescent="0.2">
      <c r="K8" s="27"/>
    </row>
    <row r="9" spans="1:12" x14ac:dyDescent="0.2">
      <c r="K9" s="27"/>
    </row>
    <row r="10" spans="1:12" x14ac:dyDescent="0.2">
      <c r="K10" s="27"/>
    </row>
    <row r="11" spans="1:12" x14ac:dyDescent="0.2">
      <c r="K11" s="27"/>
    </row>
    <row r="12" spans="1:12" x14ac:dyDescent="0.2">
      <c r="K12" s="27"/>
    </row>
    <row r="13" spans="1:12" x14ac:dyDescent="0.2">
      <c r="K13" s="27"/>
    </row>
    <row r="14" spans="1:12" x14ac:dyDescent="0.2">
      <c r="K14" s="27"/>
    </row>
    <row r="15" spans="1:12" x14ac:dyDescent="0.2">
      <c r="K15" s="27"/>
    </row>
    <row r="16" spans="1:12" x14ac:dyDescent="0.2">
      <c r="K16" s="27"/>
    </row>
    <row r="17" spans="11:11" x14ac:dyDescent="0.2">
      <c r="K17" s="27"/>
    </row>
    <row r="21" spans="11:11" x14ac:dyDescent="0.2">
      <c r="K21" s="27"/>
    </row>
    <row r="22" spans="11:11" x14ac:dyDescent="0.2">
      <c r="K22" s="27"/>
    </row>
    <row r="23" spans="11:11" x14ac:dyDescent="0.2">
      <c r="K23" s="27"/>
    </row>
    <row r="24" spans="11:11" x14ac:dyDescent="0.2">
      <c r="K24" s="27"/>
    </row>
    <row r="25" spans="11:11" x14ac:dyDescent="0.2">
      <c r="K25" s="27"/>
    </row>
    <row r="26" spans="11:11" x14ac:dyDescent="0.2">
      <c r="K26" s="27"/>
    </row>
    <row r="29" spans="11:11" x14ac:dyDescent="0.2">
      <c r="K29" s="27"/>
    </row>
    <row r="30" spans="11:11" x14ac:dyDescent="0.2">
      <c r="K30" s="27"/>
    </row>
    <row r="31" spans="11:11" x14ac:dyDescent="0.2">
      <c r="K31" s="27"/>
    </row>
  </sheetData>
  <autoFilter ref="A2:K2" xr:uid="{00000000-0009-0000-0000-000000000000}"/>
  <conditionalFormatting sqref="A4">
    <cfRule type="expression" dxfId="3" priority="1">
      <formula>$B4=1</formula>
    </cfRule>
  </conditionalFormatting>
  <conditionalFormatting sqref="A6:A9118">
    <cfRule type="expression" dxfId="2" priority="2">
      <formula>$B6=1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pane ySplit="2" topLeftCell="A3" activePane="bottomLeft" state="frozen"/>
      <selection activeCell="N37" sqref="N37"/>
      <selection pane="bottomLeft" activeCell="K34" sqref="K34"/>
    </sheetView>
  </sheetViews>
  <sheetFormatPr defaultRowHeight="12.75" x14ac:dyDescent="0.2"/>
  <cols>
    <col min="1" max="1" width="20.7109375" style="25" customWidth="1"/>
    <col min="2" max="7" width="8" style="1" bestFit="1" customWidth="1"/>
    <col min="8" max="8" width="8" style="1" customWidth="1"/>
    <col min="9" max="9" width="11.140625" style="1" customWidth="1"/>
    <col min="10" max="10" width="15.7109375" style="2" customWidth="1"/>
    <col min="11" max="11" width="21.7109375" style="20" bestFit="1" customWidth="1"/>
    <col min="12" max="12" width="48.7109375" style="23" customWidth="1"/>
  </cols>
  <sheetData>
    <row r="1" spans="1:12" x14ac:dyDescent="0.2">
      <c r="B1" s="1" t="s">
        <v>37</v>
      </c>
      <c r="E1" s="1" t="s">
        <v>38</v>
      </c>
    </row>
    <row r="2" spans="1:12" s="5" customForma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1</v>
      </c>
      <c r="F2" s="4" t="s">
        <v>2</v>
      </c>
      <c r="G2" s="4" t="s">
        <v>3</v>
      </c>
      <c r="H2" s="4" t="s">
        <v>15</v>
      </c>
      <c r="I2" s="4" t="s">
        <v>17</v>
      </c>
      <c r="J2" s="3" t="s">
        <v>6</v>
      </c>
      <c r="K2" s="19" t="s">
        <v>6</v>
      </c>
      <c r="L2" s="19" t="s">
        <v>18</v>
      </c>
    </row>
    <row r="3" spans="1:12" s="5" customFormat="1" x14ac:dyDescent="0.2">
      <c r="A3" s="24" t="s">
        <v>11</v>
      </c>
      <c r="B3" s="4"/>
      <c r="C3" s="4"/>
      <c r="D3" s="4"/>
      <c r="E3" s="4"/>
      <c r="F3" s="4"/>
      <c r="G3" s="4"/>
      <c r="H3" s="4"/>
      <c r="I3" s="4"/>
      <c r="J3" s="26">
        <v>43869</v>
      </c>
      <c r="K3" s="27" t="s">
        <v>21</v>
      </c>
      <c r="L3" s="23" t="s">
        <v>23</v>
      </c>
    </row>
    <row r="4" spans="1:12" s="5" customFormat="1" x14ac:dyDescent="0.2">
      <c r="A4" s="25" t="s">
        <v>4</v>
      </c>
      <c r="B4" s="4"/>
      <c r="C4" s="4"/>
      <c r="D4" s="4"/>
      <c r="E4" s="4"/>
      <c r="F4" s="4"/>
      <c r="G4" s="4"/>
      <c r="H4" s="4"/>
      <c r="I4" s="4"/>
      <c r="J4" s="26">
        <v>43869</v>
      </c>
      <c r="K4" s="27" t="s">
        <v>21</v>
      </c>
      <c r="L4" s="23" t="s">
        <v>24</v>
      </c>
    </row>
    <row r="5" spans="1:12" s="5" customFormat="1" x14ac:dyDescent="0.2">
      <c r="A5" s="24" t="s">
        <v>5</v>
      </c>
      <c r="B5" s="4"/>
      <c r="C5" s="4"/>
      <c r="D5" s="4"/>
      <c r="E5" s="4"/>
      <c r="F5" s="4"/>
      <c r="G5" s="4"/>
      <c r="H5" s="4"/>
      <c r="I5" s="4"/>
      <c r="J5" s="26">
        <v>43905</v>
      </c>
      <c r="K5" s="27" t="s">
        <v>22</v>
      </c>
      <c r="L5" s="23" t="s">
        <v>25</v>
      </c>
    </row>
    <row r="6" spans="1:12" x14ac:dyDescent="0.2">
      <c r="A6" s="25" t="s">
        <v>4</v>
      </c>
      <c r="H6" s="1">
        <v>1</v>
      </c>
      <c r="J6" s="2">
        <v>45641</v>
      </c>
      <c r="K6" s="20" t="s">
        <v>16</v>
      </c>
      <c r="L6" s="23" t="s">
        <v>19</v>
      </c>
    </row>
    <row r="7" spans="1:12" x14ac:dyDescent="0.2">
      <c r="A7" s="25" t="s">
        <v>5</v>
      </c>
      <c r="H7" s="1">
        <v>1</v>
      </c>
      <c r="J7" s="2">
        <v>45641</v>
      </c>
      <c r="K7" s="20" t="s">
        <v>16</v>
      </c>
      <c r="L7" s="23" t="s">
        <v>20</v>
      </c>
    </row>
    <row r="8" spans="1:12" x14ac:dyDescent="0.2">
      <c r="A8" s="25" t="s">
        <v>5</v>
      </c>
      <c r="J8" s="2">
        <v>45703</v>
      </c>
      <c r="K8" s="27" t="s">
        <v>26</v>
      </c>
      <c r="L8" s="23" t="s">
        <v>27</v>
      </c>
    </row>
    <row r="9" spans="1:12" x14ac:dyDescent="0.2">
      <c r="A9" s="25" t="s">
        <v>13</v>
      </c>
      <c r="H9" s="1">
        <v>1</v>
      </c>
      <c r="J9" s="2">
        <v>45703</v>
      </c>
      <c r="K9" s="27" t="s">
        <v>26</v>
      </c>
      <c r="L9" s="23" t="s">
        <v>33</v>
      </c>
    </row>
    <row r="10" spans="1:12" x14ac:dyDescent="0.2">
      <c r="A10" s="25" t="s">
        <v>5</v>
      </c>
      <c r="J10" s="2">
        <v>45732</v>
      </c>
      <c r="K10" s="27" t="s">
        <v>29</v>
      </c>
      <c r="L10" s="23" t="s">
        <v>28</v>
      </c>
    </row>
    <row r="11" spans="1:12" x14ac:dyDescent="0.2">
      <c r="A11" s="25" t="s">
        <v>13</v>
      </c>
      <c r="H11" s="1">
        <v>1</v>
      </c>
      <c r="J11" s="2">
        <v>45732</v>
      </c>
      <c r="K11" s="27" t="s">
        <v>29</v>
      </c>
      <c r="L11" s="23" t="s">
        <v>34</v>
      </c>
    </row>
    <row r="12" spans="1:12" x14ac:dyDescent="0.2">
      <c r="A12" s="25" t="s">
        <v>14</v>
      </c>
      <c r="D12" s="1">
        <v>1</v>
      </c>
      <c r="J12" s="2">
        <v>45732</v>
      </c>
      <c r="K12" s="27" t="s">
        <v>29</v>
      </c>
      <c r="L12" s="23" t="s">
        <v>31</v>
      </c>
    </row>
    <row r="13" spans="1:12" x14ac:dyDescent="0.2">
      <c r="A13" s="25" t="s">
        <v>5</v>
      </c>
      <c r="B13" s="1">
        <v>1</v>
      </c>
      <c r="G13" s="1">
        <v>1</v>
      </c>
      <c r="H13" s="1">
        <v>1</v>
      </c>
      <c r="I13" s="1">
        <v>1</v>
      </c>
      <c r="J13" s="2">
        <v>45752</v>
      </c>
      <c r="K13" s="27" t="s">
        <v>30</v>
      </c>
      <c r="L13" s="23" t="s">
        <v>32</v>
      </c>
    </row>
    <row r="14" spans="1:12" x14ac:dyDescent="0.2">
      <c r="A14" s="25" t="s">
        <v>13</v>
      </c>
      <c r="J14" s="2">
        <v>45752</v>
      </c>
      <c r="K14" s="27" t="s">
        <v>30</v>
      </c>
      <c r="L14" s="23" t="s">
        <v>35</v>
      </c>
    </row>
    <row r="15" spans="1:12" x14ac:dyDescent="0.2">
      <c r="A15" s="25" t="s">
        <v>14</v>
      </c>
      <c r="D15" s="1">
        <v>1</v>
      </c>
      <c r="J15" s="2">
        <v>45752</v>
      </c>
      <c r="K15" s="27" t="s">
        <v>30</v>
      </c>
      <c r="L15" s="23" t="s">
        <v>36</v>
      </c>
    </row>
    <row r="16" spans="1:12" x14ac:dyDescent="0.2">
      <c r="A16" s="25" t="s">
        <v>5</v>
      </c>
      <c r="D16" s="1">
        <v>1</v>
      </c>
      <c r="H16" s="1">
        <v>1</v>
      </c>
      <c r="I16" s="1">
        <v>1</v>
      </c>
      <c r="J16" s="2">
        <v>45802</v>
      </c>
      <c r="K16" s="27" t="s">
        <v>41</v>
      </c>
      <c r="L16" s="23" t="s">
        <v>42</v>
      </c>
    </row>
    <row r="17" spans="1:12" x14ac:dyDescent="0.2">
      <c r="A17" s="25" t="s">
        <v>13</v>
      </c>
      <c r="J17" s="2">
        <v>45802</v>
      </c>
      <c r="K17" s="27" t="s">
        <v>41</v>
      </c>
    </row>
    <row r="18" spans="1:12" x14ac:dyDescent="0.2">
      <c r="A18" s="25" t="s">
        <v>5</v>
      </c>
      <c r="H18" s="1">
        <v>1</v>
      </c>
      <c r="I18" s="1">
        <v>1</v>
      </c>
      <c r="J18" s="2">
        <v>45889</v>
      </c>
      <c r="K18" s="20" t="s">
        <v>43</v>
      </c>
      <c r="L18" s="23" t="s">
        <v>44</v>
      </c>
    </row>
    <row r="19" spans="1:12" x14ac:dyDescent="0.2">
      <c r="A19" s="25" t="s">
        <v>13</v>
      </c>
      <c r="H19" s="1">
        <v>1</v>
      </c>
      <c r="I19" s="1">
        <v>1</v>
      </c>
      <c r="J19" s="2">
        <v>45889</v>
      </c>
      <c r="K19" s="20" t="s">
        <v>43</v>
      </c>
      <c r="L19" s="23" t="s">
        <v>45</v>
      </c>
    </row>
    <row r="20" spans="1:12" x14ac:dyDescent="0.2">
      <c r="A20" s="25" t="s">
        <v>14</v>
      </c>
      <c r="J20" s="2">
        <v>45889</v>
      </c>
      <c r="K20" s="20" t="s">
        <v>43</v>
      </c>
      <c r="L20" s="23" t="s">
        <v>46</v>
      </c>
    </row>
    <row r="21" spans="1:12" x14ac:dyDescent="0.2">
      <c r="A21" s="25" t="s">
        <v>5</v>
      </c>
      <c r="J21" s="2">
        <v>45949</v>
      </c>
      <c r="K21" s="27" t="s">
        <v>47</v>
      </c>
      <c r="L21" s="23" t="s">
        <v>48</v>
      </c>
    </row>
    <row r="22" spans="1:12" x14ac:dyDescent="0.2">
      <c r="A22" s="25" t="s">
        <v>13</v>
      </c>
      <c r="J22" s="2">
        <v>45949</v>
      </c>
      <c r="K22" s="27" t="s">
        <v>47</v>
      </c>
      <c r="L22" s="23" t="s">
        <v>45</v>
      </c>
    </row>
    <row r="23" spans="1:12" x14ac:dyDescent="0.2">
      <c r="A23" s="25" t="s">
        <v>14</v>
      </c>
      <c r="C23" s="1">
        <v>1</v>
      </c>
      <c r="J23" s="2">
        <v>45949</v>
      </c>
      <c r="K23" s="27" t="s">
        <v>47</v>
      </c>
      <c r="L23" s="23" t="s">
        <v>49</v>
      </c>
    </row>
    <row r="24" spans="1:12" x14ac:dyDescent="0.2">
      <c r="A24" s="25" t="s">
        <v>5</v>
      </c>
      <c r="F24" s="1">
        <v>1</v>
      </c>
      <c r="J24" s="2">
        <v>45977</v>
      </c>
      <c r="K24" s="27" t="s">
        <v>50</v>
      </c>
      <c r="L24" s="23" t="s">
        <v>51</v>
      </c>
    </row>
    <row r="25" spans="1:12" x14ac:dyDescent="0.2">
      <c r="A25" s="25" t="s">
        <v>13</v>
      </c>
      <c r="J25" s="2">
        <v>45977</v>
      </c>
      <c r="K25" s="27" t="s">
        <v>50</v>
      </c>
      <c r="L25" s="23" t="s">
        <v>52</v>
      </c>
    </row>
    <row r="26" spans="1:12" x14ac:dyDescent="0.2">
      <c r="A26" s="25" t="s">
        <v>14</v>
      </c>
      <c r="J26" s="2">
        <v>45977</v>
      </c>
      <c r="K26" s="27" t="s">
        <v>50</v>
      </c>
      <c r="L26" s="23" t="s">
        <v>53</v>
      </c>
    </row>
    <row r="27" spans="1:12" x14ac:dyDescent="0.2">
      <c r="A27" s="25" t="s">
        <v>13</v>
      </c>
      <c r="H27" s="1">
        <v>1</v>
      </c>
      <c r="I27" s="1">
        <v>1</v>
      </c>
      <c r="J27" s="2">
        <v>46006</v>
      </c>
      <c r="K27" s="20" t="s">
        <v>54</v>
      </c>
      <c r="L27" s="23" t="s">
        <v>56</v>
      </c>
    </row>
    <row r="28" spans="1:12" x14ac:dyDescent="0.2">
      <c r="A28" s="25" t="s">
        <v>14</v>
      </c>
      <c r="J28" s="2">
        <v>46006</v>
      </c>
      <c r="K28" s="20" t="s">
        <v>54</v>
      </c>
      <c r="L28" s="23" t="s">
        <v>55</v>
      </c>
    </row>
    <row r="29" spans="1:12" x14ac:dyDescent="0.2">
      <c r="A29" s="25" t="s">
        <v>5</v>
      </c>
      <c r="C29" s="1">
        <v>1</v>
      </c>
      <c r="H29" s="1">
        <v>1</v>
      </c>
      <c r="I29" s="1">
        <v>1</v>
      </c>
      <c r="J29" s="2">
        <v>46053</v>
      </c>
      <c r="K29" s="27" t="s">
        <v>57</v>
      </c>
      <c r="L29" s="23" t="s">
        <v>58</v>
      </c>
    </row>
    <row r="30" spans="1:12" x14ac:dyDescent="0.2">
      <c r="A30" s="25" t="s">
        <v>13</v>
      </c>
      <c r="J30" s="2">
        <v>46053</v>
      </c>
      <c r="K30" s="27" t="s">
        <v>57</v>
      </c>
      <c r="L30" s="23" t="s">
        <v>59</v>
      </c>
    </row>
    <row r="31" spans="1:12" x14ac:dyDescent="0.2">
      <c r="A31" s="25" t="s">
        <v>14</v>
      </c>
      <c r="J31" s="2">
        <v>46053</v>
      </c>
      <c r="K31" s="27" t="s">
        <v>57</v>
      </c>
      <c r="L31" s="23" t="s">
        <v>60</v>
      </c>
    </row>
    <row r="32" spans="1:12" x14ac:dyDescent="0.2">
      <c r="A32" s="25" t="s">
        <v>5</v>
      </c>
      <c r="H32" s="1">
        <v>1</v>
      </c>
      <c r="I32" s="1">
        <v>1</v>
      </c>
      <c r="J32" s="2">
        <v>46138</v>
      </c>
      <c r="K32" s="27" t="s">
        <v>67</v>
      </c>
      <c r="L32" s="23" t="s">
        <v>64</v>
      </c>
    </row>
    <row r="33" spans="1:12" x14ac:dyDescent="0.2">
      <c r="A33" s="25" t="s">
        <v>13</v>
      </c>
      <c r="J33" s="2">
        <v>46138</v>
      </c>
      <c r="K33" s="27" t="s">
        <v>67</v>
      </c>
      <c r="L33" s="23" t="s">
        <v>65</v>
      </c>
    </row>
    <row r="34" spans="1:12" x14ac:dyDescent="0.2">
      <c r="A34" s="25" t="s">
        <v>14</v>
      </c>
      <c r="C34" s="1">
        <v>1</v>
      </c>
      <c r="G34" s="1">
        <v>1</v>
      </c>
      <c r="H34" s="1">
        <v>1</v>
      </c>
      <c r="I34" s="1">
        <v>1</v>
      </c>
      <c r="J34" s="2">
        <v>46138</v>
      </c>
      <c r="K34" s="27" t="s">
        <v>67</v>
      </c>
      <c r="L34" s="23" t="s">
        <v>66</v>
      </c>
    </row>
  </sheetData>
  <autoFilter ref="A2:K2" xr:uid="{00000000-0009-0000-0000-000000000000}"/>
  <phoneticPr fontId="2" type="noConversion"/>
  <conditionalFormatting sqref="A4">
    <cfRule type="expression" dxfId="1" priority="1">
      <formula>$B4=1</formula>
    </cfRule>
  </conditionalFormatting>
  <conditionalFormatting sqref="A6:A9118">
    <cfRule type="expression" dxfId="0" priority="2">
      <formula>$B6=1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84"/>
  <sheetViews>
    <sheetView workbookViewId="0">
      <selection activeCell="O40" sqref="O40"/>
    </sheetView>
  </sheetViews>
  <sheetFormatPr defaultRowHeight="15.95" customHeight="1" x14ac:dyDescent="0.2"/>
  <cols>
    <col min="1" max="1" width="9.140625" style="7"/>
    <col min="2" max="2" width="6.7109375" style="10" customWidth="1"/>
    <col min="3" max="3" width="24.7109375" style="21" customWidth="1"/>
    <col min="4" max="4" width="8.7109375" style="10" customWidth="1"/>
    <col min="5" max="6" width="8.7109375" style="7" customWidth="1"/>
    <col min="7" max="7" width="12.7109375" style="7" customWidth="1"/>
    <col min="8" max="8" width="8.7109375" style="10" customWidth="1"/>
    <col min="9" max="11" width="8.7109375" style="7" customWidth="1"/>
    <col min="12" max="12" width="11.85546875" style="7" bestFit="1" customWidth="1"/>
    <col min="13" max="13" width="12.7109375" style="7" customWidth="1"/>
    <col min="14" max="14" width="11.5703125" style="7" customWidth="1"/>
    <col min="15" max="15" width="13.28515625" style="7" customWidth="1"/>
    <col min="16" max="16" width="12.140625" style="7" bestFit="1" customWidth="1"/>
    <col min="17" max="16384" width="9.140625" style="7"/>
  </cols>
  <sheetData>
    <row r="1" spans="2:16" ht="15.95" customHeight="1" thickBot="1" x14ac:dyDescent="0.25"/>
    <row r="2" spans="2:16" ht="15.95" customHeight="1" x14ac:dyDescent="0.2">
      <c r="B2" s="65" t="s">
        <v>8</v>
      </c>
      <c r="C2" s="67" t="s">
        <v>0</v>
      </c>
      <c r="D2" s="58" t="s">
        <v>37</v>
      </c>
      <c r="E2" s="59"/>
      <c r="F2" s="60"/>
      <c r="G2" s="69" t="s">
        <v>9</v>
      </c>
      <c r="H2" s="58" t="s">
        <v>38</v>
      </c>
      <c r="I2" s="59"/>
      <c r="J2" s="59"/>
      <c r="K2" s="59"/>
      <c r="L2" s="60"/>
      <c r="M2" s="63" t="s">
        <v>9</v>
      </c>
    </row>
    <row r="3" spans="2:16" ht="32.1" customHeight="1" thickBot="1" x14ac:dyDescent="0.25">
      <c r="B3" s="66"/>
      <c r="C3" s="68"/>
      <c r="D3" s="37" t="s">
        <v>1</v>
      </c>
      <c r="E3" s="38" t="s">
        <v>2</v>
      </c>
      <c r="F3" s="39" t="s">
        <v>3</v>
      </c>
      <c r="G3" s="70"/>
      <c r="H3" s="37" t="s">
        <v>1</v>
      </c>
      <c r="I3" s="38" t="s">
        <v>2</v>
      </c>
      <c r="J3" s="38" t="s">
        <v>3</v>
      </c>
      <c r="K3" s="38" t="s">
        <v>39</v>
      </c>
      <c r="L3" s="39" t="s">
        <v>40</v>
      </c>
      <c r="M3" s="64"/>
      <c r="N3" s="6"/>
      <c r="O3" s="6" t="s">
        <v>7</v>
      </c>
      <c r="P3" s="11" t="s">
        <v>10</v>
      </c>
    </row>
    <row r="4" spans="2:16" ht="15.95" customHeight="1" x14ac:dyDescent="0.2">
      <c r="B4" s="14">
        <v>1</v>
      </c>
      <c r="C4" s="34" t="s">
        <v>5</v>
      </c>
      <c r="D4" s="35">
        <f>IF(SUMIF(Данные!$A:$A,$C4,Данные!B:B)&lt;1,"-",SUMIF(Данные!$A:$A,$C4,Данные!B:B))</f>
        <v>1</v>
      </c>
      <c r="E4" s="12">
        <f>IF(SUMIF(Данные!$A:$A,$C4,Данные!C:C)&lt;1,"-",SUMIF(Данные!$A:$A,$C4,Данные!C:C))</f>
        <v>1</v>
      </c>
      <c r="F4" s="36">
        <f>IF(SUMIF(Данные!$A:$A,$C4,Данные!D:D)&lt;1,"-",SUMIF(Данные!$A:$A,$C4,Данные!D:D))</f>
        <v>1</v>
      </c>
      <c r="G4" s="40">
        <f>SUMIF(Данные!$A:$A,$C4,Данные!B:B)+SUMIF(Данные!$A:$A,$C4,Данные!C:C)+SUMIF(Данные!$A:$A,$C4,Данные!D:D)</f>
        <v>3</v>
      </c>
      <c r="H4" s="35" t="str">
        <f>IF(SUMIF(Данные!$A:$A,$C4,Данные!E:E)&lt;1,"-",SUMIF(Данные!$A:$A,$C4,Данные!E:E))</f>
        <v>-</v>
      </c>
      <c r="I4" s="13">
        <f>IF(SUMIF(Данные!$A:$A,$C4,Данные!F:F)&lt;1,"-",SUMIF(Данные!$A:$A,$C4,Данные!F:F))</f>
        <v>1</v>
      </c>
      <c r="J4" s="13">
        <f>IF(SUMIF(Данные!$A:$A,$C4,Данные!G:G)&lt;1,"-",SUMIF(Данные!$A:$A,$C4,Данные!G:G))</f>
        <v>1</v>
      </c>
      <c r="K4" s="13">
        <f>IF(SUMIF(Данные!$A:$A,$C4,Данные!H:H)&lt;1,"-",SUMIF(Данные!$A:$A,$C4,Данные!H:H))</f>
        <v>6</v>
      </c>
      <c r="L4" s="46">
        <f>IF(SUMIF(Данные!$A:$A,$C4,Данные!I:I)&lt;1,"-",SUMIF(Данные!$A:$A,$C4,Данные!I:I))</f>
        <v>5</v>
      </c>
      <c r="M4" s="43">
        <f>SUMIF(Данные!$A:$A,$C4,Данные!E:E)+SUMIF(Данные!$A:$A,$C4,Данные!F:F)+SUMIF(Данные!$A:$A,$C4,Данные!G:G)</f>
        <v>2</v>
      </c>
      <c r="N4" s="11"/>
      <c r="O4" s="7">
        <f>SUMIF(Данные!$A:$A,$C4,Данные!D:D)*10+SUMIF(Данные!$A:$A,$C4,Данные!C:C)*1000+SUMIF(Данные!$A:$A,$C4,Данные!B:B)*100000+SUMIF(Данные!$A:$A,$C4,Данные!G:G)*10+SUMIF(Данные!$A:$A,$C4,Данные!F:F)*1000+SUMIF(Данные!$A:$A,$C4,Данные!E:E)*100000+SUMIF(Данные!$A:$A,$C4,Данные!H:H)*0.01</f>
        <v>102020.06</v>
      </c>
      <c r="P4" s="7">
        <v>102020.04</v>
      </c>
    </row>
    <row r="5" spans="2:16" ht="15.95" customHeight="1" x14ac:dyDescent="0.2">
      <c r="B5" s="15">
        <f t="shared" ref="B5:B8" si="0">B4+IF(P5=P4,0,1)</f>
        <v>2</v>
      </c>
      <c r="C5" s="28" t="s">
        <v>14</v>
      </c>
      <c r="D5" s="30" t="str">
        <f>IF(SUMIF(Данные!$A:$A,$C5,Данные!B:B)&lt;1,"-",SUMIF(Данные!$A:$A,$C5,Данные!B:B))</f>
        <v>-</v>
      </c>
      <c r="E5" s="8">
        <f>IF(SUMIF(Данные!$A:$A,$C5,Данные!C:C)&lt;1,"-",SUMIF(Данные!$A:$A,$C5,Данные!C:C))</f>
        <v>2</v>
      </c>
      <c r="F5" s="31">
        <f>IF(SUMIF(Данные!$A:$A,$C5,Данные!D:D)&lt;1,"-",SUMIF(Данные!$A:$A,$C5,Данные!D:D))</f>
        <v>2</v>
      </c>
      <c r="G5" s="41">
        <f>SUMIF(Данные!$A:$A,$C5,Данные!B:B)+SUMIF(Данные!$A:$A,$C5,Данные!C:C)+SUMIF(Данные!$A:$A,$C5,Данные!D:D)</f>
        <v>4</v>
      </c>
      <c r="H5" s="30" t="str">
        <f>IF(SUMIF(Данные!$A:$A,$C5,Данные!E:E)&lt;1,"-",SUMIF(Данные!$A:$A,$C5,Данные!E:E))</f>
        <v>-</v>
      </c>
      <c r="I5" s="9" t="str">
        <f>IF(SUMIF(Данные!$A:$A,$C5,Данные!F:F)&lt;1,"-",SUMIF(Данные!$A:$A,$C5,Данные!F:F))</f>
        <v>-</v>
      </c>
      <c r="J5" s="9">
        <f>IF(SUMIF(Данные!$A:$A,$C5,Данные!G:G)&lt;1,"-",SUMIF(Данные!$A:$A,$C5,Данные!G:G))</f>
        <v>1</v>
      </c>
      <c r="K5" s="9">
        <f>IF(SUMIF(Данные!$A:$A,$C5,Данные!H:H)&lt;1,"-",SUMIF(Данные!$A:$A,$C5,Данные!H:H))</f>
        <v>1</v>
      </c>
      <c r="L5" s="47">
        <f>IF(SUMIF(Данные!$A:$A,$C5,Данные!I:I)&lt;1,"-",SUMIF(Данные!$A:$A,$C5,Данные!I:I))</f>
        <v>1</v>
      </c>
      <c r="M5" s="44">
        <f>SUMIF(Данные!$A:$A,$C5,Данные!E:E)+SUMIF(Данные!$A:$A,$C5,Данные!F:F)+SUMIF(Данные!$A:$A,$C5,Данные!G:G)</f>
        <v>1</v>
      </c>
      <c r="N5" s="11"/>
      <c r="O5" s="7">
        <f>SUMIF(Данные!$A:$A,$C5,Данные!D:D)*10+SUMIF(Данные!$A:$A,$C5,Данные!C:C)*1000+SUMIF(Данные!$A:$A,$C5,Данные!B:B)*100000+SUMIF(Данные!$A:$A,$C5,Данные!G:G)*10+SUMIF(Данные!$A:$A,$C5,Данные!F:F)*1000+SUMIF(Данные!$A:$A,$C5,Данные!E:E)*100000+SUMIF(Данные!$A:$A,$C5,Данные!H:H)*0.01</f>
        <v>2030.01</v>
      </c>
      <c r="P5" s="7">
        <v>1020</v>
      </c>
    </row>
    <row r="6" spans="2:16" ht="15.95" customHeight="1" x14ac:dyDescent="0.2">
      <c r="B6" s="15">
        <f t="shared" si="0"/>
        <v>3</v>
      </c>
      <c r="C6" s="28" t="s">
        <v>13</v>
      </c>
      <c r="D6" s="30" t="str">
        <f>IF(SUMIF(Данные!$A:$A,$C6,Данные!B:B)&lt;1,"-",SUMIF(Данные!$A:$A,$C6,Данные!B:B))</f>
        <v>-</v>
      </c>
      <c r="E6" s="8" t="str">
        <f>IF(SUMIF(Данные!$A:$A,$C6,Данные!C:C)&lt;1,"-",SUMIF(Данные!$A:$A,$C6,Данные!C:C))</f>
        <v>-</v>
      </c>
      <c r="F6" s="31" t="str">
        <f>IF(SUMIF(Данные!$A:$A,$C6,Данные!D:D)&lt;1,"-",SUMIF(Данные!$A:$A,$C6,Данные!D:D))</f>
        <v>-</v>
      </c>
      <c r="G6" s="41">
        <f>SUMIF(Данные!$A:$A,$C6,Данные!B:B)+SUMIF(Данные!$A:$A,$C6,Данные!C:C)+SUMIF(Данные!$A:$A,$C6,Данные!D:D)</f>
        <v>0</v>
      </c>
      <c r="H6" s="30" t="str">
        <f>IF(SUMIF(Данные!$A:$A,$C6,Данные!E:E)&lt;1,"-",SUMIF(Данные!$A:$A,$C6,Данные!E:E))</f>
        <v>-</v>
      </c>
      <c r="I6" s="9" t="str">
        <f>IF(SUMIF(Данные!$A:$A,$C6,Данные!F:F)&lt;1,"-",SUMIF(Данные!$A:$A,$C6,Данные!F:F))</f>
        <v>-</v>
      </c>
      <c r="J6" s="9" t="str">
        <f>IF(SUMIF(Данные!$A:$A,$C6,Данные!G:G)&lt;1,"-",SUMIF(Данные!$A:$A,$C6,Данные!G:G))</f>
        <v>-</v>
      </c>
      <c r="K6" s="9">
        <f>IF(SUMIF(Данные!$A:$A,$C6,Данные!H:H)&lt;1,"-",SUMIF(Данные!$A:$A,$C6,Данные!H:H))</f>
        <v>4</v>
      </c>
      <c r="L6" s="47">
        <f>IF(SUMIF(Данные!$A:$A,$C6,Данные!I:I)&lt;1,"-",SUMIF(Данные!$A:$A,$C6,Данные!I:I))</f>
        <v>2</v>
      </c>
      <c r="M6" s="44">
        <f>SUMIF(Данные!$A:$A,$C6,Данные!E:E)+SUMIF(Данные!$A:$A,$C6,Данные!F:F)+SUMIF(Данные!$A:$A,$C6,Данные!G:G)</f>
        <v>0</v>
      </c>
      <c r="N6" s="11"/>
      <c r="O6" s="7">
        <f>SUMIF(Данные!$A:$A,$C6,Данные!D:D)*10+SUMIF(Данные!$A:$A,$C6,Данные!C:C)*1000+SUMIF(Данные!$A:$A,$C6,Данные!B:B)*100000+SUMIF(Данные!$A:$A,$C6,Данные!G:G)*10+SUMIF(Данные!$A:$A,$C6,Данные!F:F)*1000+SUMIF(Данные!$A:$A,$C6,Данные!E:E)*100000+SUMIF(Данные!$A:$A,$C6,Данные!H:H)*0.01</f>
        <v>0.04</v>
      </c>
      <c r="P6" s="7">
        <v>0.03</v>
      </c>
    </row>
    <row r="7" spans="2:16" ht="15.95" customHeight="1" x14ac:dyDescent="0.2">
      <c r="B7" s="15">
        <f t="shared" si="0"/>
        <v>4</v>
      </c>
      <c r="C7" s="28" t="s">
        <v>4</v>
      </c>
      <c r="D7" s="30" t="str">
        <f>IF(SUMIF(Данные!$A:$A,$C7,Данные!B:B)&lt;1,"-",SUMIF(Данные!$A:$A,$C7,Данные!B:B))</f>
        <v>-</v>
      </c>
      <c r="E7" s="8" t="str">
        <f>IF(SUMIF(Данные!$A:$A,$C7,Данные!C:C)&lt;1,"-",SUMIF(Данные!$A:$A,$C7,Данные!C:C))</f>
        <v>-</v>
      </c>
      <c r="F7" s="31" t="str">
        <f>IF(SUMIF(Данные!$A:$A,$C7,Данные!D:D)&lt;1,"-",SUMIF(Данные!$A:$A,$C7,Данные!D:D))</f>
        <v>-</v>
      </c>
      <c r="G7" s="41">
        <f>SUMIF(Данные!$A:$A,$C7,Данные!B:B)+SUMIF(Данные!$A:$A,$C7,Данные!C:C)+SUMIF(Данные!$A:$A,$C7,Данные!D:D)</f>
        <v>0</v>
      </c>
      <c r="H7" s="30" t="str">
        <f>IF(SUMIF(Данные!$A:$A,$C7,Данные!E:E)&lt;1,"-",SUMIF(Данные!$A:$A,$C7,Данные!E:E))</f>
        <v>-</v>
      </c>
      <c r="I7" s="9" t="str">
        <f>IF(SUMIF(Данные!$A:$A,$C7,Данные!F:F)&lt;1,"-",SUMIF(Данные!$A:$A,$C7,Данные!F:F))</f>
        <v>-</v>
      </c>
      <c r="J7" s="9" t="str">
        <f>IF(SUMIF(Данные!$A:$A,$C7,Данные!G:G)&lt;1,"-",SUMIF(Данные!$A:$A,$C7,Данные!G:G))</f>
        <v>-</v>
      </c>
      <c r="K7" s="9">
        <f>IF(SUMIF(Данные!$A:$A,$C7,Данные!H:H)&lt;1,"-",SUMIF(Данные!$A:$A,$C7,Данные!H:H))</f>
        <v>1</v>
      </c>
      <c r="L7" s="47" t="str">
        <f>IF(SUMIF(Данные!$A:$A,$C7,Данные!I:I)&lt;1,"-",SUMIF(Данные!$A:$A,$C7,Данные!I:I))</f>
        <v>-</v>
      </c>
      <c r="M7" s="44">
        <f>SUMIF(Данные!$A:$A,$C7,Данные!E:E)+SUMIF(Данные!$A:$A,$C7,Данные!F:F)+SUMIF(Данные!$A:$A,$C7,Данные!G:G)</f>
        <v>0</v>
      </c>
      <c r="N7" s="11"/>
      <c r="O7" s="7">
        <f>SUMIF(Данные!$A:$A,$C7,Данные!D:D)*10+SUMIF(Данные!$A:$A,$C7,Данные!C:C)*1000+SUMIF(Данные!$A:$A,$C7,Данные!B:B)*100000+SUMIF(Данные!$A:$A,$C7,Данные!G:G)*10+SUMIF(Данные!$A:$A,$C7,Данные!F:F)*1000+SUMIF(Данные!$A:$A,$C7,Данные!E:E)*100000+SUMIF(Данные!$A:$A,$C7,Данные!H:H)*0.01</f>
        <v>0.01</v>
      </c>
      <c r="P7" s="7">
        <v>0.01</v>
      </c>
    </row>
    <row r="8" spans="2:16" ht="15.95" customHeight="1" thickBot="1" x14ac:dyDescent="0.25">
      <c r="B8" s="16">
        <f t="shared" si="0"/>
        <v>5</v>
      </c>
      <c r="C8" s="29" t="s">
        <v>11</v>
      </c>
      <c r="D8" s="32" t="str">
        <f>IF(SUMIF(Данные!$A:$A,$C8,Данные!B:B)&lt;1,"-",SUMIF(Данные!$A:$A,$C8,Данные!B:B))</f>
        <v>-</v>
      </c>
      <c r="E8" s="18" t="str">
        <f>IF(SUMIF(Данные!$A:$A,$C8,Данные!C:C)&lt;1,"-",SUMIF(Данные!$A:$A,$C8,Данные!C:C))</f>
        <v>-</v>
      </c>
      <c r="F8" s="33" t="str">
        <f>IF(SUMIF(Данные!$A:$A,$C8,Данные!D:D)&lt;1,"-",SUMIF(Данные!$A:$A,$C8,Данные!D:D))</f>
        <v>-</v>
      </c>
      <c r="G8" s="42">
        <f>SUMIF(Данные!$A:$A,$C8,Данные!B:B)+SUMIF(Данные!$A:$A,$C8,Данные!C:C)+SUMIF(Данные!$A:$A,$C8,Данные!D:D)</f>
        <v>0</v>
      </c>
      <c r="H8" s="32" t="str">
        <f>IF(SUMIF(Данные!$A:$A,$C8,Данные!E:E)&lt;1,"-",SUMIF(Данные!$A:$A,$C8,Данные!E:E))</f>
        <v>-</v>
      </c>
      <c r="I8" s="17" t="str">
        <f>IF(SUMIF(Данные!$A:$A,$C8,Данные!F:F)&lt;1,"-",SUMIF(Данные!$A:$A,$C8,Данные!F:F))</f>
        <v>-</v>
      </c>
      <c r="J8" s="17" t="str">
        <f>IF(SUMIF(Данные!$A:$A,$C8,Данные!G:G)&lt;1,"-",SUMIF(Данные!$A:$A,$C8,Данные!G:G))</f>
        <v>-</v>
      </c>
      <c r="K8" s="17" t="str">
        <f>IF(SUMIF(Данные!$A:$A,$C8,Данные!H:H)&lt;1,"-",SUMIF(Данные!$A:$A,$C8,Данные!H:H))</f>
        <v>-</v>
      </c>
      <c r="L8" s="48" t="str">
        <f>IF(SUMIF(Данные!$A:$A,$C8,Данные!I:I)&lt;1,"-",SUMIF(Данные!$A:$A,$C8,Данные!I:I))</f>
        <v>-</v>
      </c>
      <c r="M8" s="45">
        <f>SUMIF(Данные!$A:$A,$C8,Данные!E:E)+SUMIF(Данные!$A:$A,$C8,Данные!F:F)+SUMIF(Данные!$A:$A,$C8,Данные!G:G)</f>
        <v>0</v>
      </c>
      <c r="N8" s="11"/>
      <c r="O8" s="7">
        <f>SUMIF(Данные!$A:$A,$C8,Данные!D:D)*10+SUMIF(Данные!$A:$A,$C8,Данные!C:C)*1000+SUMIF(Данные!$A:$A,$C8,Данные!B:B)*100000+SUMIF(Данные!$A:$A,$C8,Данные!G:G)*10+SUMIF(Данные!$A:$A,$C8,Данные!F:F)*1000+SUMIF(Данные!$A:$A,$C8,Данные!E:E)*100000+SUMIF(Данные!$A:$A,$C8,Данные!H:H)*0.01</f>
        <v>0</v>
      </c>
      <c r="P8" s="7">
        <v>0</v>
      </c>
    </row>
    <row r="10" spans="2:16" ht="15.95" customHeight="1" thickBot="1" x14ac:dyDescent="0.25"/>
    <row r="11" spans="2:16" ht="15.95" customHeight="1" thickBot="1" x14ac:dyDescent="0.25">
      <c r="B11" s="51" t="s">
        <v>63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3"/>
    </row>
    <row r="12" spans="2:16" ht="15.95" customHeight="1" x14ac:dyDescent="0.2">
      <c r="B12" s="54" t="s">
        <v>8</v>
      </c>
      <c r="C12" s="56" t="s">
        <v>0</v>
      </c>
      <c r="D12" s="58" t="s">
        <v>37</v>
      </c>
      <c r="E12" s="59"/>
      <c r="F12" s="60"/>
      <c r="G12" s="61" t="s">
        <v>9</v>
      </c>
      <c r="H12" s="58" t="s">
        <v>38</v>
      </c>
      <c r="I12" s="59"/>
      <c r="J12" s="59"/>
      <c r="K12" s="59"/>
      <c r="L12" s="60"/>
      <c r="M12" s="49" t="s">
        <v>9</v>
      </c>
    </row>
    <row r="13" spans="2:16" ht="30.75" thickBot="1" x14ac:dyDescent="0.25">
      <c r="B13" s="55"/>
      <c r="C13" s="57"/>
      <c r="D13" s="37" t="s">
        <v>1</v>
      </c>
      <c r="E13" s="38" t="s">
        <v>2</v>
      </c>
      <c r="F13" s="39" t="s">
        <v>3</v>
      </c>
      <c r="G13" s="62"/>
      <c r="H13" s="37" t="s">
        <v>1</v>
      </c>
      <c r="I13" s="38" t="s">
        <v>2</v>
      </c>
      <c r="J13" s="38" t="s">
        <v>3</v>
      </c>
      <c r="K13" s="38" t="s">
        <v>39</v>
      </c>
      <c r="L13" s="39" t="s">
        <v>40</v>
      </c>
      <c r="M13" s="50"/>
      <c r="N13" s="6"/>
      <c r="O13" s="6" t="s">
        <v>7</v>
      </c>
      <c r="P13" s="11" t="s">
        <v>10</v>
      </c>
    </row>
    <row r="14" spans="2:16" ht="15.95" customHeight="1" x14ac:dyDescent="0.2">
      <c r="B14" s="14">
        <v>1</v>
      </c>
      <c r="C14" s="34" t="s">
        <v>5</v>
      </c>
      <c r="D14" s="35" t="str">
        <f>IF(SUMIF(КЛБ!$A:$A,$C14,КЛБ!B:B)&lt;1,"-",SUMIF(КЛБ!$A:$A,$C14,КЛБ!B:B))</f>
        <v>-</v>
      </c>
      <c r="E14" s="13" t="str">
        <f>IF(SUMIF(КЛБ!$A:$A,$C14,КЛБ!C:C)&lt;1,"-",SUMIF(КЛБ!$A:$A,$C14,КЛБ!C:C))</f>
        <v>-</v>
      </c>
      <c r="F14" s="46" t="str">
        <f>IF(SUMIF(КЛБ!$A:$A,$C14,КЛБ!D:D)&lt;1,"-",SUMIF(КЛБ!$A:$A,$C14,КЛБ!D:D))</f>
        <v>-</v>
      </c>
      <c r="G14" s="40">
        <f>SUMIF(КЛБ!$A:$A,$C14,КЛБ!B:B)+SUMIF(КЛБ!$A:$A,$C14,КЛБ!C:C)+SUMIF(КЛБ!$A:$A,$C14,КЛБ!D:D)</f>
        <v>0</v>
      </c>
      <c r="H14" s="35" t="str">
        <f>IF(SUMIF(КЛБ!$A:$A,$C14,КЛБ!E:E)&lt;1,"-",SUMIF(КЛБ!$A:$A,$C14,КЛБ!E:E))</f>
        <v>-</v>
      </c>
      <c r="I14" s="13" t="str">
        <f>IF(SUMIF(КЛБ!$A:$A,$C14,КЛБ!F:F)&lt;1,"-",SUMIF(КЛБ!$A:$A,$C14,КЛБ!F:F))</f>
        <v>-</v>
      </c>
      <c r="J14" s="13" t="str">
        <f>IF(SUMIF(КЛБ!$A:$A,$C14,КЛБ!G:G)&lt;1,"-",SUMIF(КЛБ!$A:$A,$C14,КЛБ!G:G))</f>
        <v>-</v>
      </c>
      <c r="K14" s="13">
        <f>IF(SUMIF(КЛБ!$A:$A,$C14,КЛБ!H:H)&lt;1,"-",SUMIF(КЛБ!$A:$A,$C14,КЛБ!H:H))</f>
        <v>1</v>
      </c>
      <c r="L14" s="46">
        <f>IF(SUMIF(КЛБ!$A:$A,$C14,КЛБ!I:I)&lt;1,"-",SUMIF(КЛБ!$A:$A,$C14,КЛБ!I:I))</f>
        <v>1</v>
      </c>
      <c r="M14" s="43">
        <f>SUMIF(КЛБ!$A:$A,$C14,КЛБ!E:E)+SUMIF(КЛБ!$A:$A,$C14,КЛБ!F:F)+SUMIF(КЛБ!$A:$A,$C14,КЛБ!G:G)</f>
        <v>0</v>
      </c>
      <c r="N14" s="11"/>
      <c r="O14" s="7">
        <f>SUMIF(КЛБ!$A:$A,$C14,КЛБ!D:D)*10+SUMIF(КЛБ!$A:$A,$C14,КЛБ!C:C)*1000+SUMIF(КЛБ!$A:$A,$C14,КЛБ!B:B)*100000+SUMIF(КЛБ!$A:$A,$C14,КЛБ!G:G)*10+SUMIF(КЛБ!$A:$A,$C14,КЛБ!F:F)*1000+SUMIF(КЛБ!$A:$A,$C14,КЛБ!E:E)*100000+SUMIF(КЛБ!$A:$A,$C14,КЛБ!H:H)*0.01</f>
        <v>0.01</v>
      </c>
      <c r="P14" s="7">
        <v>0.01</v>
      </c>
    </row>
    <row r="15" spans="2:16" ht="15.95" customHeight="1" thickBot="1" x14ac:dyDescent="0.25">
      <c r="B15" s="16">
        <f t="shared" ref="B15" si="1">B14+IF(P15=P14,0,1)</f>
        <v>2</v>
      </c>
      <c r="C15" s="29" t="s">
        <v>13</v>
      </c>
      <c r="D15" s="32" t="str">
        <f>IF(SUMIF(КЛБ!$A:$A,$C15,КЛБ!B:B)&lt;1,"-",SUMIF(КЛБ!$A:$A,$C15,КЛБ!B:B))</f>
        <v>-</v>
      </c>
      <c r="E15" s="17" t="str">
        <f>IF(SUMIF(КЛБ!$A:$A,$C15,КЛБ!C:C)&lt;1,"-",SUMIF(КЛБ!$A:$A,$C15,КЛБ!C:C))</f>
        <v>-</v>
      </c>
      <c r="F15" s="48" t="str">
        <f>IF(SUMIF(КЛБ!$A:$A,$C15,КЛБ!D:D)&lt;1,"-",SUMIF(КЛБ!$A:$A,$C15,КЛБ!D:D))</f>
        <v>-</v>
      </c>
      <c r="G15" s="42">
        <f>SUMIF(Данные!$A:$A,$C15,Данные!B:B)+SUMIF(Данные!$A:$A,$C15,Данные!C:C)+SUMIF(Данные!$A:$A,$C15,Данные!D:D)</f>
        <v>0</v>
      </c>
      <c r="H15" s="32" t="str">
        <f>IF(SUMIF(КЛБ!$A:$A,$C15,КЛБ!E:E)&lt;1,"-",SUMIF(КЛБ!$A:$A,$C15,КЛБ!E:E))</f>
        <v>-</v>
      </c>
      <c r="I15" s="17" t="str">
        <f>IF(SUMIF(КЛБ!$A:$A,$C15,КЛБ!F:F)&lt;1,"-",SUMIF(КЛБ!$A:$A,$C15,КЛБ!F:F))</f>
        <v>-</v>
      </c>
      <c r="J15" s="17" t="str">
        <f>IF(SUMIF(КЛБ!$A:$A,$C15,КЛБ!G:G)&lt;1,"-",SUMIF(КЛБ!$A:$A,$C15,КЛБ!G:G))</f>
        <v>-</v>
      </c>
      <c r="K15" s="17" t="str">
        <f>IF(SUMIF(КЛБ!$A:$A,$C15,КЛБ!H:H)&lt;1,"-",SUMIF(КЛБ!$A:$A,$C15,КЛБ!H:H))</f>
        <v>-</v>
      </c>
      <c r="L15" s="48" t="str">
        <f>IF(SUMIF(КЛБ!$A:$A,$C15,КЛБ!I:I)&lt;1,"-",SUMIF(КЛБ!$A:$A,$C15,КЛБ!I:I))</f>
        <v>-</v>
      </c>
      <c r="M15" s="45">
        <f>SUMIF(Данные!$A:$A,$C15,Данные!E:E)+SUMIF(Данные!$A:$A,$C15,Данные!F:F)+SUMIF(Данные!$A:$A,$C15,Данные!G:G)</f>
        <v>0</v>
      </c>
      <c r="N15" s="11"/>
      <c r="O15" s="7">
        <f>SUMIF(КЛБ!$A:$A,$C15,КЛБ!D:D)*10+SUMIF(КЛБ!$A:$A,$C15,КЛБ!C:C)*1000+SUMIF(КЛБ!$A:$A,$C15,КЛБ!B:B)*100000+SUMIF(КЛБ!$A:$A,$C15,КЛБ!G:G)*10+SUMIF(КЛБ!$A:$A,$C15,КЛБ!F:F)*1000+SUMIF(КЛБ!$A:$A,$C15,КЛБ!E:E)*100000+SUMIF(КЛБ!$A:$A,$C15,КЛБ!H:H)*0.01</f>
        <v>0</v>
      </c>
      <c r="P15" s="7">
        <v>0</v>
      </c>
    </row>
    <row r="782" spans="1:9" ht="15.95" customHeight="1" x14ac:dyDescent="0.2">
      <c r="A782" s="7" t="s">
        <v>5</v>
      </c>
      <c r="B782" s="10">
        <v>1</v>
      </c>
      <c r="E782" s="22">
        <v>45482</v>
      </c>
      <c r="I782" s="22">
        <v>45482</v>
      </c>
    </row>
    <row r="783" spans="1:9" ht="15.95" customHeight="1" x14ac:dyDescent="0.2">
      <c r="A783" s="7" t="s">
        <v>4</v>
      </c>
      <c r="C783" s="21">
        <v>1</v>
      </c>
      <c r="E783" s="22">
        <v>45482</v>
      </c>
      <c r="I783" s="22">
        <v>45482</v>
      </c>
    </row>
    <row r="784" spans="1:9" ht="15.95" customHeight="1" x14ac:dyDescent="0.2">
      <c r="A784" s="7" t="s">
        <v>12</v>
      </c>
      <c r="D784" s="10">
        <v>1</v>
      </c>
      <c r="E784" s="22">
        <v>45482</v>
      </c>
      <c r="H784" s="10">
        <v>1</v>
      </c>
      <c r="I784" s="22">
        <v>45482</v>
      </c>
    </row>
  </sheetData>
  <sortState xmlns:xlrd2="http://schemas.microsoft.com/office/spreadsheetml/2017/richdata2" caseSensitive="1" ref="C4:P8">
    <sortCondition descending="1" ref="P4:P8"/>
    <sortCondition ref="C4:C8"/>
  </sortState>
  <mergeCells count="13">
    <mergeCell ref="M2:M3"/>
    <mergeCell ref="D2:F2"/>
    <mergeCell ref="H2:L2"/>
    <mergeCell ref="B2:B3"/>
    <mergeCell ref="C2:C3"/>
    <mergeCell ref="G2:G3"/>
    <mergeCell ref="M12:M13"/>
    <mergeCell ref="B11:M11"/>
    <mergeCell ref="B12:B13"/>
    <mergeCell ref="C12:C13"/>
    <mergeCell ref="D12:F12"/>
    <mergeCell ref="G12:G13"/>
    <mergeCell ref="H12:L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КЛБ</vt:lpstr>
      <vt:lpstr>Данные</vt:lpstr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ekropachev</dc:creator>
  <cp:lastModifiedBy>Evgeniy.Kropachev Evgeniy.Kropachev</cp:lastModifiedBy>
  <dcterms:created xsi:type="dcterms:W3CDTF">2012-07-23T07:42:58Z</dcterms:created>
  <dcterms:modified xsi:type="dcterms:W3CDTF">2026-04-28T17:04:20Z</dcterms:modified>
</cp:coreProperties>
</file>